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F12" i="2"/>
  <c r="G9"/>
  <c r="E19" i="1"/>
  <c r="F19"/>
  <c r="F13"/>
  <c r="E13"/>
  <c r="F7"/>
  <c r="E7"/>
  <c r="J11" i="2" l="1"/>
  <c r="G16"/>
  <c r="G15"/>
  <c r="G14"/>
  <c r="G13"/>
  <c r="G10"/>
  <c r="G7"/>
  <c r="G9" i="1" l="1"/>
  <c r="G10"/>
  <c r="G11"/>
  <c r="G12"/>
  <c r="G24"/>
  <c r="G23"/>
  <c r="G22"/>
  <c r="G21"/>
  <c r="G20"/>
  <c r="G19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G6" s="1"/>
  <c r="E6"/>
  <c r="D6"/>
  <c r="F18"/>
  <c r="E18"/>
  <c r="D18"/>
  <c r="G12" i="2"/>
  <c r="C12"/>
  <c r="C11" s="1"/>
  <c r="B12"/>
  <c r="B11" s="1"/>
  <c r="J6"/>
  <c r="J5" s="1"/>
  <c r="F8"/>
  <c r="G8" s="1"/>
  <c r="C8"/>
  <c r="C6" s="1"/>
  <c r="B8"/>
  <c r="B6" s="1"/>
  <c r="C19" i="1"/>
  <c r="C18" s="1"/>
  <c r="B19"/>
  <c r="B18" s="1"/>
  <c r="C13"/>
  <c r="B13"/>
  <c r="C7"/>
  <c r="B7"/>
  <c r="G18" l="1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<sst xmlns="http://schemas.openxmlformats.org/spreadsheetml/2006/main" count="88" uniqueCount="39">
  <si>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</si>
  <si>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</si>
  <si>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</si>
  <si>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</si>
  <si>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</si>
  <si>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</si>
  <si>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</si>
  <si>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</si>
  <si>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</si>
  <si>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</si>
  <si>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</si>
  <si>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</si>
  <si>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</si>
  <si>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</si>
  <si>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</si>
  <si>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</si>
  <si>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</si>
  <si>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</si>
  <si>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</si>
  <si>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</si>
  <si>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</si>
  <si>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</si>
  <si>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</si>
  <si>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</si>
  <si>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</si>
  <si>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</si>
  <si>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</si>
  <si>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</si>
  <si>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</si>
  <si>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</si>
  <si>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</si>
  <si>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</si>
  <si>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</si>
  <si>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</si>
  <si>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</si>
  <si>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</si>
  <si>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ตาราง 1 : การส่งออกเครื่องหนังและรองเท้า เดือนกุมภาพันธ์ 2563</t>
  </si>
  <si>
    <t>(ม.ค.-ก.พ.)</t>
  </si>
  <si>
    <t>ตาราง 2 : การนำเข้าเครื่องหนังและรองเท้า เดือนมกราคม-กุมภาพันธ์ 2563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</si>
</sst>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  <numFmt numFmtId="173" formatCode="_-* #,##0.00_-;\-* #,##0.00_-;_-* &quot;-&quot;??_-;_-@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67" fontId="10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165" fontId="8" fillId="0" borderId="17" xfId="0" applyNumberFormat="1" applyFont="1" applyBorder="1" applyAlignment="1"/>
    <xf numFmtId="0" fontId="9" fillId="0" borderId="14" xfId="0" applyFont="1" applyBorder="1" applyAlignment="1">
      <alignment shrinkToFit="1"/>
    </xf>
    <xf numFmtId="167" fontId="10" fillId="0" borderId="15" xfId="0" applyNumberFormat="1" applyFont="1" applyBorder="1" applyAlignment="1"/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4" fontId="8" fillId="0" borderId="18" xfId="0" applyNumberFormat="1" applyFont="1" applyBorder="1" applyAlignment="1">
      <alignment vertical="center" shrinkToFit="1"/>
    </xf>
    <xf numFmtId="166" fontId="7" fillId="4" borderId="14" xfId="0" applyNumberFormat="1" applyFont="1" applyFill="1" applyBorder="1" applyAlignment="1">
      <alignment vertical="top"/>
    </xf>
    <xf numFmtId="165" fontId="10" fillId="0" borderId="15" xfId="0" applyNumberFormat="1" applyFont="1" applyBorder="1" applyAlignment="1">
      <alignment vertical="top"/>
    </xf>
    <xf numFmtId="4" fontId="10" fillId="0" borderId="19" xfId="0" applyNumberFormat="1" applyFont="1" applyBorder="1" applyAlignment="1">
      <alignment vertical="center" shrinkToFit="1"/>
    </xf>
    <xf numFmtId="4" fontId="10" fillId="0" borderId="20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/>
    <xf numFmtId="173" fontId="1" fillId="5" borderId="12" xfId="0" applyNumberFormat="1" applyFont="1" applyFill="1" applyBorder="1" applyAlignment="1">
      <alignment vertical="top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4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51" customWidth="1"/>
    <col min="2" max="7" width="9" style="51" customWidth="1"/>
    <col min="8" max="8" width="3.375" style="51" customWidth="1"/>
    <col min="9" max="9" width="29.125" style="51" customWidth="1"/>
    <col min="10" max="10" width="9" style="51" customWidth="1"/>
    <col min="11" max="12" width="25.625" style="51" customWidth="1"/>
    <col min="13" max="25" width="8" style="51" customWidth="1"/>
    <col min="26" max="16384" width="12.625" style="51"/>
  </cols>
  <sheetData>
    <row r="1" spans="1:25" ht="21.75" customHeight="1">
      <c r="A1" s="98" t="s">
        <v>36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52" t="s">
        <v>1</v>
      </c>
      <c r="B3" s="105">
        <v>2560</v>
      </c>
      <c r="C3" s="105">
        <v>2561</v>
      </c>
      <c r="D3" s="105">
        <v>2562</v>
      </c>
      <c r="E3" s="52">
        <v>2562</v>
      </c>
      <c r="F3" s="52">
        <v>25623</v>
      </c>
      <c r="G3" s="52" t="s">
        <v>2</v>
      </c>
      <c r="H3" s="4"/>
      <c r="I3" s="4"/>
      <c r="J3" s="95">
        <v>242189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3"/>
      <c r="B4" s="106"/>
      <c r="C4" s="106"/>
      <c r="D4" s="106"/>
      <c r="E4" s="53" t="s">
        <v>37</v>
      </c>
      <c r="F4" s="53" t="s">
        <v>37</v>
      </c>
      <c r="G4" s="54" t="s">
        <v>35</v>
      </c>
      <c r="H4" s="4"/>
      <c r="I4" s="4"/>
      <c r="J4" s="7" t="s">
        <v>3</v>
      </c>
      <c r="K4" s="7" t="s">
        <v>32</v>
      </c>
      <c r="L4" s="55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6" t="s">
        <v>4</v>
      </c>
      <c r="B5" s="57">
        <f t="shared" ref="B5:C5" si="0">SUM(B6+B18)</f>
        <v>1596.6000000000001</v>
      </c>
      <c r="C5" s="57">
        <f t="shared" si="0"/>
        <v>1827.3</v>
      </c>
      <c r="D5" s="57">
        <f t="shared" ref="D5:F5" si="1">SUM(D6+D18)</f>
        <v>1888.8999999999999</v>
      </c>
      <c r="E5" s="57">
        <f t="shared" si="1"/>
        <v>293.7</v>
      </c>
      <c r="F5" s="57">
        <f t="shared" si="1"/>
        <v>291</v>
      </c>
      <c r="G5" s="11">
        <f t="shared" ref="G5:G24" si="2">SUM(F5-E5)*100/E5</f>
        <v>-0.91930541368743235</v>
      </c>
      <c r="H5" s="1"/>
      <c r="I5" s="56" t="s">
        <v>4</v>
      </c>
      <c r="J5" s="59">
        <f>SUM(J6+J18)</f>
        <v>140.30000000000001</v>
      </c>
      <c r="K5" s="58">
        <v>-6.9</v>
      </c>
      <c r="L5" s="58">
        <v>-10.18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60" t="s">
        <v>5</v>
      </c>
      <c r="B6" s="61">
        <f t="shared" ref="B6:C6" si="3">SUM(B7+B13)</f>
        <v>971.7</v>
      </c>
      <c r="C6" s="61">
        <f t="shared" si="3"/>
        <v>1200.3</v>
      </c>
      <c r="D6" s="61">
        <f t="shared" ref="D6:F6" si="4">SUM(D7+D13)</f>
        <v>1251.6999999999998</v>
      </c>
      <c r="E6" s="61">
        <f t="shared" si="4"/>
        <v>192.3</v>
      </c>
      <c r="F6" s="61">
        <f t="shared" si="4"/>
        <v>184.3</v>
      </c>
      <c r="G6" s="11">
        <f t="shared" si="2"/>
        <v>-4.1601664066562662</v>
      </c>
      <c r="H6" s="1"/>
      <c r="I6" s="60" t="s">
        <v>5</v>
      </c>
      <c r="J6" s="62">
        <f>SUM(J7+J13)</f>
        <v>87.3</v>
      </c>
      <c r="K6" s="58">
        <v>-10</v>
      </c>
      <c r="L6" s="58">
        <v>-17.489999999999998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63" t="s">
        <v>6</v>
      </c>
      <c r="B7" s="64">
        <f t="shared" ref="B7:D7" si="5">SUM(B8:B12)</f>
        <v>677.7</v>
      </c>
      <c r="C7" s="64">
        <f t="shared" si="5"/>
        <v>804.6</v>
      </c>
      <c r="D7" s="64">
        <f t="shared" si="5"/>
        <v>799.19999999999993</v>
      </c>
      <c r="E7" s="64">
        <f>SUM(E8:E12)</f>
        <v>123.3</v>
      </c>
      <c r="F7" s="78">
        <f>SUM(F8:F12)</f>
        <v>121.7</v>
      </c>
      <c r="G7" s="25">
        <f t="shared" si="2"/>
        <v>-1.2976480129764756</v>
      </c>
      <c r="H7" s="1"/>
      <c r="I7" s="63" t="s">
        <v>6</v>
      </c>
      <c r="J7" s="65">
        <v>61.9</v>
      </c>
      <c r="K7" s="66">
        <v>3.28</v>
      </c>
      <c r="L7" s="66">
        <v>0.35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7" t="s">
        <v>10</v>
      </c>
      <c r="B8" s="68">
        <v>85.4</v>
      </c>
      <c r="C8" s="68">
        <v>166.6</v>
      </c>
      <c r="D8" s="86">
        <v>100.2</v>
      </c>
      <c r="E8" s="68">
        <v>17.600000000000001</v>
      </c>
      <c r="F8" s="69">
        <v>12.7</v>
      </c>
      <c r="G8" s="25">
        <f t="shared" si="2"/>
        <v>-27.840909090909101</v>
      </c>
      <c r="H8" s="32"/>
      <c r="I8" s="67" t="s">
        <v>10</v>
      </c>
      <c r="J8" s="70">
        <v>7.9</v>
      </c>
      <c r="K8" s="35">
        <v>60.34</v>
      </c>
      <c r="L8" s="35">
        <v>-3.2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21.75" customHeight="1">
      <c r="A9" s="67" t="s">
        <v>13</v>
      </c>
      <c r="B9" s="68">
        <v>13.8</v>
      </c>
      <c r="C9" s="68">
        <v>8.1999999999999993</v>
      </c>
      <c r="D9" s="86">
        <v>6.5</v>
      </c>
      <c r="E9" s="68">
        <v>1.3</v>
      </c>
      <c r="F9" s="69">
        <v>0.8</v>
      </c>
      <c r="G9" s="25">
        <f t="shared" si="2"/>
        <v>-38.46153846153846</v>
      </c>
      <c r="H9" s="32"/>
      <c r="I9" s="67" t="s">
        <v>13</v>
      </c>
      <c r="J9" s="71">
        <v>0.4</v>
      </c>
      <c r="K9" s="35">
        <v>37.71</v>
      </c>
      <c r="L9" s="35">
        <v>-19.739999999999998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21.75" customHeight="1">
      <c r="A10" s="67" t="s">
        <v>14</v>
      </c>
      <c r="B10" s="68">
        <v>55.5</v>
      </c>
      <c r="C10" s="68">
        <v>54</v>
      </c>
      <c r="D10" s="86">
        <v>54.6</v>
      </c>
      <c r="E10" s="68">
        <v>10.1</v>
      </c>
      <c r="F10" s="69">
        <v>10.9</v>
      </c>
      <c r="G10" s="25">
        <f t="shared" si="2"/>
        <v>7.9207920792079278</v>
      </c>
      <c r="H10" s="32"/>
      <c r="I10" s="67" t="s">
        <v>14</v>
      </c>
      <c r="J10" s="71">
        <v>5.2</v>
      </c>
      <c r="K10" s="35">
        <v>-7.65</v>
      </c>
      <c r="L10" s="35">
        <v>-3.14</v>
      </c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21.75" customHeight="1">
      <c r="A11" s="67" t="s">
        <v>16</v>
      </c>
      <c r="B11" s="68">
        <v>3.5</v>
      </c>
      <c r="C11" s="68">
        <v>8.8000000000000007</v>
      </c>
      <c r="D11" s="86">
        <v>11.6</v>
      </c>
      <c r="E11" s="68">
        <v>1.8</v>
      </c>
      <c r="F11" s="69">
        <v>1.1000000000000001</v>
      </c>
      <c r="G11" s="25">
        <f t="shared" si="2"/>
        <v>-38.888888888888886</v>
      </c>
      <c r="H11" s="32"/>
      <c r="I11" s="67" t="s">
        <v>16</v>
      </c>
      <c r="J11" s="71">
        <v>0.3</v>
      </c>
      <c r="K11" s="35">
        <v>-63.78</v>
      </c>
      <c r="L11" s="35">
        <v>-81.92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21.75" customHeight="1">
      <c r="A12" s="67" t="s">
        <v>17</v>
      </c>
      <c r="B12" s="68">
        <v>519.5</v>
      </c>
      <c r="C12" s="68">
        <v>567</v>
      </c>
      <c r="D12" s="86">
        <v>626.29999999999995</v>
      </c>
      <c r="E12" s="68">
        <v>92.5</v>
      </c>
      <c r="F12" s="69">
        <v>96.2</v>
      </c>
      <c r="G12" s="25">
        <f t="shared" si="2"/>
        <v>4.0000000000000027</v>
      </c>
      <c r="H12" s="32"/>
      <c r="I12" s="67" t="s">
        <v>17</v>
      </c>
      <c r="J12" s="71">
        <v>48</v>
      </c>
      <c r="K12" s="35">
        <v>-0.32</v>
      </c>
      <c r="L12" s="35">
        <v>4.5999999999999996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21.75" customHeight="1">
      <c r="A13" s="72" t="s">
        <v>18</v>
      </c>
      <c r="B13" s="73">
        <f t="shared" ref="B13:D13" si="6">SUM(B14:B17)</f>
        <v>294</v>
      </c>
      <c r="C13" s="73">
        <f t="shared" si="6"/>
        <v>395.7</v>
      </c>
      <c r="D13" s="73">
        <f t="shared" si="6"/>
        <v>452.5</v>
      </c>
      <c r="E13" s="73">
        <f>SUM(E14:E17)</f>
        <v>69</v>
      </c>
      <c r="F13" s="93">
        <f>SUM(F14:F17)</f>
        <v>62.599999999999994</v>
      </c>
      <c r="G13" s="25">
        <f t="shared" si="2"/>
        <v>-9.2753623188405872</v>
      </c>
      <c r="H13" s="1"/>
      <c r="I13" s="72" t="s">
        <v>18</v>
      </c>
      <c r="J13" s="74">
        <v>25.4</v>
      </c>
      <c r="K13" s="66">
        <v>-31.54</v>
      </c>
      <c r="L13" s="66">
        <v>-43.18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7" t="s">
        <v>11</v>
      </c>
      <c r="B14" s="68">
        <v>78</v>
      </c>
      <c r="C14" s="68">
        <v>81.8</v>
      </c>
      <c r="D14" s="86">
        <v>95.1</v>
      </c>
      <c r="E14" s="68">
        <v>15.1</v>
      </c>
      <c r="F14" s="69">
        <v>17.7</v>
      </c>
      <c r="G14" s="25">
        <f t="shared" si="2"/>
        <v>17.218543046357613</v>
      </c>
      <c r="H14" s="32"/>
      <c r="I14" s="67" t="s">
        <v>11</v>
      </c>
      <c r="J14" s="70">
        <v>9.4</v>
      </c>
      <c r="K14" s="35">
        <v>13.67</v>
      </c>
      <c r="L14" s="35">
        <v>16.420000000000002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21.75" customHeight="1">
      <c r="A15" s="67" t="s">
        <v>19</v>
      </c>
      <c r="B15" s="68">
        <v>51.9</v>
      </c>
      <c r="C15" s="68">
        <v>99.1</v>
      </c>
      <c r="D15" s="86">
        <v>147.19999999999999</v>
      </c>
      <c r="E15" s="68">
        <v>21.1</v>
      </c>
      <c r="F15" s="69">
        <v>15.3</v>
      </c>
      <c r="G15" s="25">
        <f t="shared" si="2"/>
        <v>-27.488151658767777</v>
      </c>
      <c r="H15" s="32"/>
      <c r="I15" s="67" t="s">
        <v>19</v>
      </c>
      <c r="J15" s="71">
        <v>3.8</v>
      </c>
      <c r="K15" s="35">
        <v>-67.14</v>
      </c>
      <c r="L15" s="35">
        <v>-79.849999999999994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21.75" customHeight="1">
      <c r="A16" s="67" t="s">
        <v>20</v>
      </c>
      <c r="B16" s="68">
        <v>44.6</v>
      </c>
      <c r="C16" s="68">
        <v>44</v>
      </c>
      <c r="D16" s="86">
        <v>43.4</v>
      </c>
      <c r="E16" s="68">
        <v>6.4</v>
      </c>
      <c r="F16" s="69">
        <v>6.3</v>
      </c>
      <c r="G16" s="25">
        <f t="shared" si="2"/>
        <v>-1.5625000000000082</v>
      </c>
      <c r="H16" s="32"/>
      <c r="I16" s="67" t="s">
        <v>20</v>
      </c>
      <c r="J16" s="71">
        <v>2.7</v>
      </c>
      <c r="K16" s="35">
        <v>-24.16</v>
      </c>
      <c r="L16" s="35">
        <v>-20.37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21.75" customHeight="1">
      <c r="A17" s="67" t="s">
        <v>21</v>
      </c>
      <c r="B17" s="68">
        <v>119.5</v>
      </c>
      <c r="C17" s="68">
        <v>170.8</v>
      </c>
      <c r="D17" s="86">
        <v>166.8</v>
      </c>
      <c r="E17" s="68">
        <v>26.4</v>
      </c>
      <c r="F17" s="69">
        <v>23.3</v>
      </c>
      <c r="G17" s="25">
        <f t="shared" si="2"/>
        <v>-11.742424242424235</v>
      </c>
      <c r="H17" s="47"/>
      <c r="I17" s="67" t="s">
        <v>21</v>
      </c>
      <c r="J17" s="71">
        <v>9.5</v>
      </c>
      <c r="K17" s="35">
        <v>-31.02</v>
      </c>
      <c r="L17" s="35">
        <v>-34.479999999999997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21.75" customHeight="1">
      <c r="A18" s="75" t="s">
        <v>15</v>
      </c>
      <c r="B18" s="76">
        <f t="shared" ref="B18:F18" si="7">SUM(B19)</f>
        <v>624.90000000000009</v>
      </c>
      <c r="C18" s="76">
        <f t="shared" si="7"/>
        <v>627</v>
      </c>
      <c r="D18" s="76">
        <f t="shared" si="7"/>
        <v>637.20000000000005</v>
      </c>
      <c r="E18" s="76">
        <f t="shared" si="7"/>
        <v>101.39999999999999</v>
      </c>
      <c r="F18" s="76">
        <f t="shared" si="7"/>
        <v>106.7</v>
      </c>
      <c r="G18" s="94">
        <f t="shared" si="2"/>
        <v>5.2268244575937004</v>
      </c>
      <c r="H18" s="1"/>
      <c r="I18" s="75" t="s">
        <v>15</v>
      </c>
      <c r="J18" s="77">
        <f t="shared" ref="J18" si="8">SUM(J19)</f>
        <v>53</v>
      </c>
      <c r="K18" s="39">
        <v>-1.31</v>
      </c>
      <c r="L18" s="39">
        <v>5.16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63" t="s">
        <v>24</v>
      </c>
      <c r="B19" s="64">
        <f t="shared" ref="B19:D19" si="9">SUM(B20:B24)</f>
        <v>624.90000000000009</v>
      </c>
      <c r="C19" s="64">
        <f t="shared" si="9"/>
        <v>627</v>
      </c>
      <c r="D19" s="64">
        <f t="shared" si="9"/>
        <v>637.20000000000005</v>
      </c>
      <c r="E19" s="64">
        <f>SUM(E20:E24)</f>
        <v>101.39999999999999</v>
      </c>
      <c r="F19" s="78">
        <f>SUM(F20:F24)</f>
        <v>106.7</v>
      </c>
      <c r="G19" s="25">
        <f t="shared" si="2"/>
        <v>5.2268244575937004</v>
      </c>
      <c r="H19" s="1"/>
      <c r="I19" s="63" t="s">
        <v>24</v>
      </c>
      <c r="J19" s="65">
        <v>53</v>
      </c>
      <c r="K19" s="66">
        <v>-1.31</v>
      </c>
      <c r="L19" s="66">
        <v>5.16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9" t="s">
        <v>23</v>
      </c>
      <c r="B20" s="68">
        <v>26.7</v>
      </c>
      <c r="C20" s="68">
        <v>19.2</v>
      </c>
      <c r="D20" s="87">
        <v>18.600000000000001</v>
      </c>
      <c r="E20" s="68">
        <v>2.5</v>
      </c>
      <c r="F20" s="80">
        <v>2.7</v>
      </c>
      <c r="G20" s="25">
        <f t="shared" si="2"/>
        <v>8.0000000000000071</v>
      </c>
      <c r="H20" s="1"/>
      <c r="I20" s="79" t="s">
        <v>23</v>
      </c>
      <c r="J20" s="71">
        <v>1.5</v>
      </c>
      <c r="K20" s="35">
        <v>28.11</v>
      </c>
      <c r="L20" s="35">
        <v>-2.5299999999999998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9" t="s">
        <v>28</v>
      </c>
      <c r="B21" s="68">
        <v>91.2</v>
      </c>
      <c r="C21" s="68">
        <v>101.4</v>
      </c>
      <c r="D21" s="87">
        <v>110.7</v>
      </c>
      <c r="E21" s="68">
        <v>18.3</v>
      </c>
      <c r="F21" s="80">
        <v>18.3</v>
      </c>
      <c r="G21" s="25">
        <f t="shared" si="2"/>
        <v>0</v>
      </c>
      <c r="H21" s="1"/>
      <c r="I21" s="79" t="s">
        <v>28</v>
      </c>
      <c r="J21" s="71">
        <v>9.6</v>
      </c>
      <c r="K21" s="35">
        <v>11.06</v>
      </c>
      <c r="L21" s="35">
        <v>1.58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9" t="s">
        <v>29</v>
      </c>
      <c r="B22" s="68">
        <v>288.10000000000002</v>
      </c>
      <c r="C22" s="68">
        <v>303.2</v>
      </c>
      <c r="D22" s="87">
        <v>296.8</v>
      </c>
      <c r="E22" s="68">
        <v>42.8</v>
      </c>
      <c r="F22" s="80">
        <v>47.4</v>
      </c>
      <c r="G22" s="25">
        <f t="shared" si="2"/>
        <v>10.747663551401873</v>
      </c>
      <c r="H22" s="1"/>
      <c r="I22" s="79" t="s">
        <v>29</v>
      </c>
      <c r="J22" s="71">
        <v>22.9</v>
      </c>
      <c r="K22" s="35">
        <v>-6.28</v>
      </c>
      <c r="L22" s="35">
        <v>11.1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9" t="s">
        <v>27</v>
      </c>
      <c r="B23" s="68">
        <v>186.2</v>
      </c>
      <c r="C23" s="68">
        <v>173.6</v>
      </c>
      <c r="D23" s="87">
        <v>176.3</v>
      </c>
      <c r="E23" s="68">
        <v>32.1</v>
      </c>
      <c r="F23" s="80">
        <v>32.299999999999997</v>
      </c>
      <c r="G23" s="25">
        <f t="shared" si="2"/>
        <v>0.62305295950154438</v>
      </c>
      <c r="H23" s="1"/>
      <c r="I23" s="79" t="s">
        <v>27</v>
      </c>
      <c r="J23" s="71">
        <v>15.9</v>
      </c>
      <c r="K23" s="35">
        <v>-2.52</v>
      </c>
      <c r="L23" s="35">
        <v>0.87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9" t="s">
        <v>31</v>
      </c>
      <c r="B24" s="68">
        <v>32.700000000000003</v>
      </c>
      <c r="C24" s="68">
        <v>29.6</v>
      </c>
      <c r="D24" s="87">
        <v>34.799999999999997</v>
      </c>
      <c r="E24" s="68">
        <v>5.7</v>
      </c>
      <c r="F24" s="80">
        <v>6</v>
      </c>
      <c r="G24" s="88">
        <f t="shared" si="2"/>
        <v>5.2631578947368389</v>
      </c>
      <c r="H24" s="1"/>
      <c r="I24" s="81" t="s">
        <v>31</v>
      </c>
      <c r="J24" s="82">
        <v>3</v>
      </c>
      <c r="K24" s="43">
        <v>-1.66</v>
      </c>
      <c r="L24" s="43">
        <v>2.25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83" t="s">
        <v>30</v>
      </c>
      <c r="B25" s="83"/>
      <c r="C25" s="83"/>
      <c r="D25" s="83"/>
      <c r="E25" s="83"/>
      <c r="F25" s="83"/>
      <c r="G25" s="84"/>
      <c r="H25" s="1"/>
      <c r="I25" s="85"/>
      <c r="J25" s="85"/>
      <c r="K25" s="8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G19:G24 F7:G17">
    <cfRule type="cellIs" dxfId="48" priority="23" operator="lessThan">
      <formula>0</formula>
    </cfRule>
  </conditionalFormatting>
  <conditionalFormatting sqref="F19:G24">
    <cfRule type="cellIs" dxfId="47" priority="24" operator="lessThan">
      <formula>0</formula>
    </cfRule>
  </conditionalFormatting>
  <conditionalFormatting sqref="E7">
    <cfRule type="cellIs" dxfId="46" priority="22" operator="lessThan">
      <formula>0</formula>
    </cfRule>
  </conditionalFormatting>
  <conditionalFormatting sqref="E13">
    <cfRule type="cellIs" dxfId="45" priority="21" operator="lessThan">
      <formula>0</formula>
    </cfRule>
  </conditionalFormatting>
  <conditionalFormatting sqref="G19:G24 G5:G17">
    <cfRule type="cellIs" dxfId="44" priority="19" operator="lessThan">
      <formula>0</formula>
    </cfRule>
  </conditionalFormatting>
  <conditionalFormatting sqref="K5:L24">
    <cfRule type="cellIs" dxfId="43" priority="18" operator="lessThan">
      <formula>0</formula>
    </cfRule>
  </conditionalFormatting>
  <conditionalFormatting sqref="F13">
    <cfRule type="cellIs" dxfId="42" priority="17" operator="lessThan">
      <formula>0</formula>
    </cfRule>
  </conditionalFormatting>
  <conditionalFormatting sqref="E13">
    <cfRule type="cellIs" dxfId="41" priority="16" operator="lessThan">
      <formula>0</formula>
    </cfRule>
  </conditionalFormatting>
  <conditionalFormatting sqref="G18">
    <cfRule type="cellIs" dxfId="40" priority="15" operator="lessThan">
      <formula>0</formula>
    </cfRule>
  </conditionalFormatting>
  <conditionalFormatting sqref="K18">
    <cfRule type="cellIs" dxfId="39" priority="14" operator="lessThan">
      <formula>0</formula>
    </cfRule>
  </conditionalFormatting>
  <conditionalFormatting sqref="L18">
    <cfRule type="cellIs" dxfId="38" priority="13" operator="lessThan">
      <formula>0</formula>
    </cfRule>
  </conditionalFormatting>
  <conditionalFormatting sqref="D8:D12">
    <cfRule type="cellIs" dxfId="37" priority="12" operator="lessThan">
      <formula>0</formula>
    </cfRule>
  </conditionalFormatting>
  <conditionalFormatting sqref="D14:D17">
    <cfRule type="cellIs" dxfId="36" priority="11" operator="lessThan">
      <formula>0</formula>
    </cfRule>
  </conditionalFormatting>
  <conditionalFormatting sqref="D20:D24">
    <cfRule type="cellIs" dxfId="35" priority="10" operator="lessThan">
      <formula>0</formula>
    </cfRule>
  </conditionalFormatting>
  <conditionalFormatting sqref="G19:G24 G7:G17">
    <cfRule type="cellIs" dxfId="34" priority="9" operator="lessThan">
      <formula>0</formula>
    </cfRule>
  </conditionalFormatting>
  <conditionalFormatting sqref="G19:G24">
    <cfRule type="cellIs" dxfId="33" priority="8" operator="lessThan">
      <formula>0</formula>
    </cfRule>
  </conditionalFormatting>
  <conditionalFormatting sqref="G19:G24 G5:G17">
    <cfRule type="cellIs" dxfId="32" priority="7" operator="lessThan">
      <formula>0</formula>
    </cfRule>
  </conditionalFormatting>
  <conditionalFormatting sqref="F7">
    <cfRule type="cellIs" dxfId="31" priority="6" operator="lessThan">
      <formula>0</formula>
    </cfRule>
  </conditionalFormatting>
  <conditionalFormatting sqref="F13">
    <cfRule type="cellIs" dxfId="30" priority="5" operator="lessThan">
      <formula>0</formula>
    </cfRule>
  </conditionalFormatting>
  <conditionalFormatting sqref="F13">
    <cfRule type="cellIs" dxfId="29" priority="4" operator="lessThan">
      <formula>0</formula>
    </cfRule>
  </conditionalFormatting>
  <conditionalFormatting sqref="F7">
    <cfRule type="cellIs" dxfId="28" priority="2" operator="lessThan">
      <formula>0</formula>
    </cfRule>
  </conditionalFormatting>
  <conditionalFormatting sqref="F13">
    <cfRule type="cellIs" dxfId="27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242189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53" t="s">
        <v>37</v>
      </c>
      <c r="F4" s="53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329.09999999999997</v>
      </c>
      <c r="F5" s="10">
        <f t="shared" si="0"/>
        <v>317.8</v>
      </c>
      <c r="G5" s="11">
        <f t="shared" ref="G5:G16" si="2">SUM(F5-E5)*100/E5</f>
        <v>-3.4336068064417975</v>
      </c>
      <c r="H5" s="1"/>
      <c r="I5" s="9" t="s">
        <v>4</v>
      </c>
      <c r="J5" s="89">
        <f>SUM(J6+J11)</f>
        <v>119.4</v>
      </c>
      <c r="K5" s="11">
        <v>-39.79</v>
      </c>
      <c r="L5" s="11">
        <v>-12.97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216.39999999999998</v>
      </c>
      <c r="F6" s="13">
        <f t="shared" si="3"/>
        <v>201.6</v>
      </c>
      <c r="G6" s="11">
        <f t="shared" si="2"/>
        <v>-6.8391866913123769</v>
      </c>
      <c r="H6" s="1"/>
      <c r="I6" s="12" t="s">
        <v>5</v>
      </c>
      <c r="J6" s="14">
        <f>SUM(J7+J8)</f>
        <v>76.900000000000006</v>
      </c>
      <c r="K6" s="11">
        <v>-38.33</v>
      </c>
      <c r="L6" s="11">
        <v>-14.56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116.2</v>
      </c>
      <c r="F7" s="17">
        <v>96.3</v>
      </c>
      <c r="G7" s="18">
        <f t="shared" si="2"/>
        <v>-17.125645438898456</v>
      </c>
      <c r="H7" s="1"/>
      <c r="I7" s="15" t="s">
        <v>8</v>
      </c>
      <c r="J7" s="19">
        <v>39.9</v>
      </c>
      <c r="K7" s="20">
        <v>-29.27</v>
      </c>
      <c r="L7" s="20">
        <v>-20.05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1" t="s">
        <v>9</v>
      </c>
      <c r="B8" s="22">
        <f t="shared" ref="B8:F8" si="5">SUM(B9+B10)</f>
        <v>442.5</v>
      </c>
      <c r="C8" s="23">
        <f>SUM(C9+C10)</f>
        <v>524.6</v>
      </c>
      <c r="D8" s="23">
        <f>SUM(D9+D10)</f>
        <v>573.79999999999995</v>
      </c>
      <c r="E8" s="22">
        <f t="shared" si="5"/>
        <v>100.19999999999999</v>
      </c>
      <c r="F8" s="24">
        <f t="shared" si="5"/>
        <v>105.3</v>
      </c>
      <c r="G8" s="25">
        <f t="shared" si="2"/>
        <v>5.0898203592814459</v>
      </c>
      <c r="H8" s="1"/>
      <c r="I8" s="21" t="s">
        <v>9</v>
      </c>
      <c r="J8" s="19">
        <v>37</v>
      </c>
      <c r="K8" s="20">
        <v>-45.79</v>
      </c>
      <c r="L8" s="26">
        <v>-7.64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7" t="s">
        <v>11</v>
      </c>
      <c r="B9" s="29">
        <v>109.5</v>
      </c>
      <c r="C9" s="28">
        <v>110.6</v>
      </c>
      <c r="D9" s="28">
        <v>135.30000000000001</v>
      </c>
      <c r="E9" s="22">
        <v>20.6</v>
      </c>
      <c r="F9" s="30">
        <v>21.2</v>
      </c>
      <c r="G9" s="31">
        <f t="shared" si="2"/>
        <v>2.9126213592232904</v>
      </c>
      <c r="H9" s="32"/>
      <c r="I9" s="27" t="s">
        <v>11</v>
      </c>
      <c r="J9" s="33">
        <v>6.6</v>
      </c>
      <c r="K9" s="34">
        <v>-55.25</v>
      </c>
      <c r="L9" s="35">
        <v>-23.08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21.75" customHeight="1">
      <c r="A10" s="27" t="s">
        <v>12</v>
      </c>
      <c r="B10" s="28">
        <v>333</v>
      </c>
      <c r="C10" s="28">
        <v>414</v>
      </c>
      <c r="D10" s="28">
        <v>438.5</v>
      </c>
      <c r="E10" s="22">
        <v>79.599999999999994</v>
      </c>
      <c r="F10" s="30">
        <v>84.1</v>
      </c>
      <c r="G10" s="31">
        <f t="shared" si="2"/>
        <v>5.6532663316582923</v>
      </c>
      <c r="H10" s="32"/>
      <c r="I10" s="27" t="s">
        <v>12</v>
      </c>
      <c r="J10" s="33">
        <v>30.4</v>
      </c>
      <c r="K10" s="34">
        <v>-43.21</v>
      </c>
      <c r="L10" s="35">
        <v>-3.47</v>
      </c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21.75" customHeight="1">
      <c r="A11" s="36" t="s">
        <v>15</v>
      </c>
      <c r="B11" s="37">
        <f t="shared" ref="B11:F11" si="6">SUM(B12)</f>
        <v>393.1</v>
      </c>
      <c r="C11" s="37">
        <f t="shared" si="6"/>
        <v>541.1</v>
      </c>
      <c r="D11" s="37">
        <v>541</v>
      </c>
      <c r="E11" s="37">
        <f t="shared" si="6"/>
        <v>112.7</v>
      </c>
      <c r="F11" s="37">
        <f t="shared" si="6"/>
        <v>116.20000000000002</v>
      </c>
      <c r="G11" s="94">
        <f t="shared" si="2"/>
        <v>3.1055900621118138</v>
      </c>
      <c r="H11" s="1"/>
      <c r="I11" s="36" t="s">
        <v>15</v>
      </c>
      <c r="J11" s="38">
        <f t="shared" ref="J11" si="7">SUM(J12)</f>
        <v>42.5</v>
      </c>
      <c r="K11" s="39">
        <v>-42.28</v>
      </c>
      <c r="L11" s="39">
        <v>-9.89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658.80000000000007</v>
      </c>
      <c r="E12" s="16">
        <f t="shared" si="8"/>
        <v>112.7</v>
      </c>
      <c r="F12" s="17">
        <f t="shared" si="8"/>
        <v>116.20000000000002</v>
      </c>
      <c r="G12" s="18">
        <f t="shared" si="2"/>
        <v>3.1055900621118138</v>
      </c>
      <c r="H12" s="1"/>
      <c r="I12" s="15" t="s">
        <v>22</v>
      </c>
      <c r="J12" s="48">
        <v>42.5</v>
      </c>
      <c r="K12" s="20">
        <v>-42.28</v>
      </c>
      <c r="L12" s="26">
        <v>-9.89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0" t="s">
        <v>23</v>
      </c>
      <c r="B13" s="29">
        <v>92.4</v>
      </c>
      <c r="C13" s="29">
        <v>138.5</v>
      </c>
      <c r="D13" s="28">
        <v>206.3</v>
      </c>
      <c r="E13" s="22">
        <v>31.8</v>
      </c>
      <c r="F13" s="30">
        <v>38.4</v>
      </c>
      <c r="G13" s="31">
        <f t="shared" si="2"/>
        <v>20.754716981132066</v>
      </c>
      <c r="H13" s="32"/>
      <c r="I13" s="40" t="s">
        <v>23</v>
      </c>
      <c r="J13" s="49">
        <v>14.4</v>
      </c>
      <c r="K13" s="34">
        <v>-40.19</v>
      </c>
      <c r="L13" s="35">
        <v>4.29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21.75" customHeight="1">
      <c r="A14" s="40" t="s">
        <v>25</v>
      </c>
      <c r="B14" s="29">
        <v>68</v>
      </c>
      <c r="C14" s="29">
        <v>87.9</v>
      </c>
      <c r="D14" s="28">
        <v>90.4</v>
      </c>
      <c r="E14" s="22">
        <v>17.7</v>
      </c>
      <c r="F14" s="90">
        <v>15.3</v>
      </c>
      <c r="G14" s="91">
        <f t="shared" si="2"/>
        <v>-13.559322033898297</v>
      </c>
      <c r="H14" s="32"/>
      <c r="I14" s="40" t="s">
        <v>25</v>
      </c>
      <c r="J14" s="49">
        <v>6.3</v>
      </c>
      <c r="K14" s="34">
        <v>-29.49</v>
      </c>
      <c r="L14" s="35">
        <v>-17.43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21.75" customHeight="1">
      <c r="A15" s="40" t="s">
        <v>26</v>
      </c>
      <c r="B15" s="29">
        <v>74.599999999999994</v>
      </c>
      <c r="C15" s="29">
        <v>101.6</v>
      </c>
      <c r="D15" s="28">
        <v>130</v>
      </c>
      <c r="E15" s="22">
        <v>22.2</v>
      </c>
      <c r="F15" s="30">
        <v>24.6</v>
      </c>
      <c r="G15" s="91">
        <f t="shared" si="2"/>
        <v>10.810810810810821</v>
      </c>
      <c r="H15" s="32"/>
      <c r="I15" s="40" t="s">
        <v>26</v>
      </c>
      <c r="J15" s="49">
        <v>6.6</v>
      </c>
      <c r="K15" s="34">
        <v>-63.5</v>
      </c>
      <c r="L15" s="35">
        <v>-22.51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21.75" customHeight="1">
      <c r="A16" s="40" t="s">
        <v>27</v>
      </c>
      <c r="B16" s="28">
        <v>158.1</v>
      </c>
      <c r="C16" s="28">
        <v>213.1</v>
      </c>
      <c r="D16" s="28">
        <v>232.1</v>
      </c>
      <c r="E16" s="22">
        <v>41</v>
      </c>
      <c r="F16" s="30">
        <v>37.9</v>
      </c>
      <c r="G16" s="92">
        <f t="shared" si="2"/>
        <v>-7.5609756097561007</v>
      </c>
      <c r="H16" s="32"/>
      <c r="I16" s="41" t="s">
        <v>27</v>
      </c>
      <c r="J16" s="50">
        <v>15.2</v>
      </c>
      <c r="K16" s="42">
        <v>-32.71</v>
      </c>
      <c r="L16" s="43">
        <v>-11.69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21.75" customHeight="1">
      <c r="A17" s="44" t="s">
        <v>30</v>
      </c>
      <c r="B17" s="44"/>
      <c r="C17" s="44"/>
      <c r="D17" s="44"/>
      <c r="E17" s="44"/>
      <c r="F17" s="44"/>
      <c r="G17" s="45"/>
      <c r="H17" s="1"/>
      <c r="I17" s="46"/>
      <c r="J17" s="46"/>
      <c r="K17" s="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26" priority="26" operator="lessThan">
      <formula>0</formula>
    </cfRule>
  </conditionalFormatting>
  <conditionalFormatting sqref="D7 D9:D10">
    <cfRule type="cellIs" dxfId="25" priority="25" operator="lessThan">
      <formula>0</formula>
    </cfRule>
  </conditionalFormatting>
  <conditionalFormatting sqref="K7:K16">
    <cfRule type="cellIs" dxfId="24" priority="24" operator="lessThan">
      <formula>0</formula>
    </cfRule>
  </conditionalFormatting>
  <conditionalFormatting sqref="G7">
    <cfRule type="cellIs" dxfId="23" priority="22" operator="lessThan">
      <formula>0</formula>
    </cfRule>
  </conditionalFormatting>
  <conditionalFormatting sqref="K5:L6">
    <cfRule type="cellIs" dxfId="22" priority="21" operator="lessThan">
      <formula>0</formula>
    </cfRule>
  </conditionalFormatting>
  <conditionalFormatting sqref="G6">
    <cfRule type="cellIs" dxfId="21" priority="20" operator="lessThan">
      <formula>0</formula>
    </cfRule>
  </conditionalFormatting>
  <conditionalFormatting sqref="C7">
    <cfRule type="cellIs" dxfId="20" priority="19" operator="lessThan">
      <formula>0</formula>
    </cfRule>
  </conditionalFormatting>
  <conditionalFormatting sqref="C9:C10">
    <cfRule type="cellIs" dxfId="19" priority="18" operator="lessThan">
      <formula>0</formula>
    </cfRule>
  </conditionalFormatting>
  <conditionalFormatting sqref="D7">
    <cfRule type="cellIs" dxfId="18" priority="17" operator="lessThan">
      <formula>0</formula>
    </cfRule>
  </conditionalFormatting>
  <conditionalFormatting sqref="D9:D10">
    <cfRule type="cellIs" dxfId="17" priority="16" operator="lessThan">
      <formula>0</formula>
    </cfRule>
  </conditionalFormatting>
  <conditionalFormatting sqref="D13:D16">
    <cfRule type="cellIs" dxfId="16" priority="15" operator="lessThan">
      <formula>0</formula>
    </cfRule>
  </conditionalFormatting>
  <conditionalFormatting sqref="G14">
    <cfRule type="cellIs" dxfId="15" priority="14" operator="lessThan">
      <formula>0</formula>
    </cfRule>
  </conditionalFormatting>
  <conditionalFormatting sqref="G7:G10 G12:G16">
    <cfRule type="cellIs" dxfId="14" priority="13" operator="lessThan">
      <formula>0</formula>
    </cfRule>
  </conditionalFormatting>
  <conditionalFormatting sqref="G7">
    <cfRule type="cellIs" dxfId="13" priority="12" operator="lessThan">
      <formula>0</formula>
    </cfRule>
  </conditionalFormatting>
  <conditionalFormatting sqref="G14">
    <cfRule type="cellIs" dxfId="12" priority="11" operator="lessThan">
      <formula>0</formula>
    </cfRule>
  </conditionalFormatting>
  <conditionalFormatting sqref="G14">
    <cfRule type="cellIs" dxfId="11" priority="10" operator="lessThan">
      <formula>0</formula>
    </cfRule>
  </conditionalFormatting>
  <conditionalFormatting sqref="G15">
    <cfRule type="cellIs" dxfId="10" priority="9" operator="lessThan">
      <formula>0</formula>
    </cfRule>
  </conditionalFormatting>
  <conditionalFormatting sqref="G15">
    <cfRule type="cellIs" dxfId="9" priority="8" operator="lessThan">
      <formula>0</formula>
    </cfRule>
  </conditionalFormatting>
  <conditionalFormatting sqref="G15">
    <cfRule type="cellIs" dxfId="8" priority="7" operator="lessThan">
      <formula>0</formula>
    </cfRule>
  </conditionalFormatting>
  <conditionalFormatting sqref="G12">
    <cfRule type="cellIs" dxfId="7" priority="6" operator="lessThan">
      <formula>0</formula>
    </cfRule>
  </conditionalFormatting>
  <conditionalFormatting sqref="G12">
    <cfRule type="cellIs" dxfId="6" priority="5" operator="lessThan">
      <formula>0</formula>
    </cfRule>
  </conditionalFormatting>
  <conditionalFormatting sqref="G16">
    <cfRule type="cellIs" dxfId="5" priority="4" operator="lessThan">
      <formula>0</formula>
    </cfRule>
  </conditionalFormatting>
  <conditionalFormatting sqref="G16">
    <cfRule type="cellIs" dxfId="4" priority="3" operator="lessThan">
      <formula>0</formula>
    </cfRule>
  </conditionalFormatting>
  <conditionalFormatting sqref="G16">
    <cfRule type="cellIs" dxfId="3" priority="2" operator="lessThan">
      <formula>0</formula>
    </cfRule>
  </conditionalFormatting>
  <conditionalFormatting sqref="G5">
    <cfRule type="cellIs" dxfId="2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2020-04-02T02:06:58Z</cp:lastPrinted>
  <dcterms:created xsi:type="dcterms:W3CDTF">2019-02-25T08:34:04Z</dcterms:created>
  <dcterms:modified xsi:type="dcterms:W3CDTF">2020-04-02T08:37:03Z</dcterms:modified>
</cp:coreProperties>
</file>