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16" i="2"/>
  <c r="G15"/>
  <c r="G14"/>
  <c r="G13"/>
  <c r="G10"/>
  <c r="G9"/>
  <c r="G7"/>
  <c r="G24" i="1"/>
  <c r="G23"/>
  <c r="G22"/>
  <c r="G21"/>
  <c r="G20"/>
  <c r="G17"/>
  <c r="G16"/>
  <c r="G15"/>
  <c r="G14"/>
  <c r="G12"/>
  <c r="G9"/>
  <c r="G8"/>
  <c r="K18"/>
  <c r="D8" i="2"/>
  <c r="D6" s="1"/>
  <c r="D5" s="1"/>
  <c r="E8"/>
  <c r="E6" s="1"/>
  <c r="E12"/>
  <c r="E11" s="1"/>
  <c r="E19" i="1"/>
  <c r="E7"/>
  <c r="F7"/>
  <c r="E13"/>
  <c r="F19"/>
  <c r="G19" s="1"/>
  <c r="F13"/>
  <c r="G13" l="1"/>
  <c r="G7"/>
  <c r="E5" i="2"/>
  <c r="F6" i="1"/>
  <c r="E6"/>
  <c r="D6"/>
  <c r="F18"/>
  <c r="G18" s="1"/>
  <c r="E18"/>
  <c r="D18"/>
  <c r="J11" i="2"/>
  <c r="F12"/>
  <c r="G12" s="1"/>
  <c r="C12"/>
  <c r="C11" s="1"/>
  <c r="B12"/>
  <c r="B11" s="1"/>
  <c r="L11"/>
  <c r="K11"/>
  <c r="J6"/>
  <c r="F8"/>
  <c r="C8"/>
  <c r="C6" s="1"/>
  <c r="B8"/>
  <c r="B6" s="1"/>
  <c r="J18" i="1"/>
  <c r="C19"/>
  <c r="C18" s="1"/>
  <c r="B19"/>
  <c r="B18" s="1"/>
  <c r="L18"/>
  <c r="C13"/>
  <c r="B13"/>
  <c r="J6"/>
  <c r="C7"/>
  <c r="B7"/>
  <c r="C6" l="1"/>
  <c r="B6"/>
  <c r="G6"/>
  <c r="F6" i="2"/>
  <c r="G6" s="1"/>
  <c r="G8"/>
  <c r="C5" i="1"/>
  <c r="F5"/>
  <c r="J5"/>
  <c r="D5"/>
  <c r="J5" i="2"/>
  <c r="F11"/>
  <c r="G11" s="1"/>
  <c r="C5"/>
  <c r="B5"/>
  <c r="E5" i="1"/>
  <c r="B5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<sst xmlns="http://schemas.openxmlformats.org/spreadsheetml/2006/main" count="88" uniqueCount="39">
  <si>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</si>
  <si>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</si>
  <si>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</si>
  <si>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60/61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</si>
  <si>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</si>
  <si>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</si>
  <si>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</si>
  <si>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</si>
  <si>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</si>
  <si>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</si>
  <si>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</si>
  <si>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</si>
  <si>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</si>
  <si>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</si>
  <si>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</si>
  <si>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</si>
  <si>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</si>
  <si>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</si>
  <si>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</si>
  <si>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</si>
  <si>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</si>
  <si>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</si>
  <si>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</si>
  <si>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</si>
  <si>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</si>
  <si>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</si>
  <si>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</si>
  <si>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</si>
  <si>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</si>
  <si>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</si>
  <si>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</si>
  <si>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</si>
  <si>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</si>
  <si>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t>ตาราง 1 : การส่งออกเครื่องหนังและรองเท้า เดือนมกราคม-กุมภาพันธ์ 2562</t>
  </si>
  <si>
    <t>(ม.ค.-ก.พ.)</t>
  </si>
  <si>
    <t>ตาราง 2 : การนำเข้าเครื่องหนังและรองเท้า เดือนมกราคม-กุมภาพันธ์ 2562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</si>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</sst>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</numFmts>
  <fonts count="14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8" fillId="4" borderId="13" xfId="0" applyNumberFormat="1" applyFont="1" applyFill="1" applyBorder="1" applyAlignment="1">
      <alignment vertical="top"/>
    </xf>
    <xf numFmtId="4" fontId="8" fillId="4" borderId="12" xfId="0" applyNumberFormat="1" applyFont="1" applyFill="1" applyBorder="1" applyAlignment="1">
      <alignment vertical="center" shrinkToFit="1"/>
    </xf>
    <xf numFmtId="166" fontId="8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8" fillId="4" borderId="12" xfId="0" applyNumberFormat="1" applyFont="1" applyFill="1" applyBorder="1" applyAlignment="1">
      <alignment vertical="center" shrinkToFit="1"/>
    </xf>
    <xf numFmtId="166" fontId="8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9" fillId="0" borderId="6" xfId="0" applyNumberFormat="1" applyFont="1" applyBorder="1" applyAlignment="1">
      <alignment vertical="top"/>
    </xf>
    <xf numFmtId="4" fontId="9" fillId="0" borderId="6" xfId="0" applyNumberFormat="1" applyFont="1" applyBorder="1" applyAlignment="1">
      <alignment vertical="center" shrinkToFit="1"/>
    </xf>
    <xf numFmtId="167" fontId="9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9" fillId="0" borderId="14" xfId="0" applyNumberFormat="1" applyFont="1" applyBorder="1" applyAlignment="1">
      <alignment vertical="top"/>
    </xf>
    <xf numFmtId="4" fontId="9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10" fillId="0" borderId="14" xfId="0" applyFont="1" applyBorder="1" applyAlignment="1">
      <alignment horizontal="left" vertical="center" shrinkToFit="1"/>
    </xf>
    <xf numFmtId="165" fontId="10" fillId="0" borderId="14" xfId="0" applyNumberFormat="1" applyFont="1" applyBorder="1" applyAlignment="1">
      <alignment vertical="top"/>
    </xf>
    <xf numFmtId="165" fontId="10" fillId="0" borderId="15" xfId="0" applyNumberFormat="1" applyFont="1" applyBorder="1" applyAlignment="1">
      <alignment vertical="top"/>
    </xf>
    <xf numFmtId="165" fontId="11" fillId="0" borderId="14" xfId="0" applyNumberFormat="1" applyFont="1" applyBorder="1" applyAlignment="1">
      <alignment vertical="top"/>
    </xf>
    <xf numFmtId="4" fontId="11" fillId="0" borderId="14" xfId="0" applyNumberFormat="1" applyFont="1" applyBorder="1" applyAlignment="1">
      <alignment vertical="center" shrinkToFit="1"/>
    </xf>
    <xf numFmtId="0" fontId="12" fillId="0" borderId="0" xfId="0" applyFont="1" applyAlignment="1"/>
    <xf numFmtId="167" fontId="11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8" fillId="5" borderId="12" xfId="0" applyNumberFormat="1" applyFont="1" applyFill="1" applyBorder="1" applyAlignment="1">
      <alignment vertical="top"/>
    </xf>
    <xf numFmtId="168" fontId="8" fillId="5" borderId="12" xfId="0" applyNumberFormat="1" applyFont="1" applyFill="1" applyBorder="1" applyAlignment="1">
      <alignment vertical="top"/>
    </xf>
    <xf numFmtId="168" fontId="9" fillId="0" borderId="6" xfId="0" applyNumberFormat="1" applyFont="1" applyBorder="1" applyAlignment="1">
      <alignment vertical="top"/>
    </xf>
    <xf numFmtId="0" fontId="10" fillId="0" borderId="14" xfId="0" applyFont="1" applyBorder="1" applyAlignment="1">
      <alignment vertical="center" shrinkToFit="1"/>
    </xf>
    <xf numFmtId="168" fontId="11" fillId="0" borderId="14" xfId="0" applyNumberFormat="1" applyFont="1" applyBorder="1" applyAlignment="1">
      <alignment vertical="top"/>
    </xf>
    <xf numFmtId="4" fontId="11" fillId="0" borderId="11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168" fontId="11" fillId="0" borderId="11" xfId="0" applyNumberFormat="1" applyFont="1" applyBorder="1" applyAlignment="1">
      <alignment vertical="top"/>
    </xf>
    <xf numFmtId="168" fontId="10" fillId="0" borderId="11" xfId="0" applyNumberFormat="1" applyFont="1" applyBorder="1" applyAlignment="1">
      <alignment vertical="top"/>
    </xf>
    <xf numFmtId="168" fontId="10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3" fillId="0" borderId="0" xfId="0" applyNumberFormat="1" applyFont="1" applyAlignment="1">
      <alignment vertical="top"/>
    </xf>
    <xf numFmtId="169" fontId="5" fillId="0" borderId="14" xfId="0" applyNumberFormat="1" applyFont="1" applyBorder="1" applyAlignment="1">
      <alignment vertical="top"/>
    </xf>
    <xf numFmtId="170" fontId="11" fillId="0" borderId="14" xfId="0" applyNumberFormat="1" applyFont="1" applyBorder="1" applyAlignment="1">
      <alignment vertical="top"/>
    </xf>
    <xf numFmtId="4" fontId="12" fillId="0" borderId="0" xfId="0" applyNumberFormat="1" applyFont="1" applyAlignment="1"/>
    <xf numFmtId="165" fontId="8" fillId="5" borderId="12" xfId="0" applyNumberFormat="1" applyFont="1" applyFill="1" applyBorder="1" applyAlignment="1">
      <alignment vertical="top"/>
    </xf>
    <xf numFmtId="2" fontId="7" fillId="5" borderId="12" xfId="0" applyNumberFormat="1" applyFont="1" applyFill="1" applyBorder="1" applyAlignment="1">
      <alignment horizontal="right" vertical="top"/>
    </xf>
    <xf numFmtId="171" fontId="8" fillId="5" borderId="12" xfId="0" applyNumberFormat="1" applyFont="1" applyFill="1" applyBorder="1" applyAlignment="1">
      <alignment vertical="top"/>
    </xf>
    <xf numFmtId="4" fontId="9" fillId="0" borderId="17" xfId="0" applyNumberFormat="1" applyFont="1" applyBorder="1" applyAlignment="1">
      <alignment vertical="center" shrinkToFit="1"/>
    </xf>
    <xf numFmtId="165" fontId="11" fillId="0" borderId="11" xfId="0" applyNumberFormat="1" applyFont="1" applyBorder="1" applyAlignment="1">
      <alignment vertical="top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10" fillId="0" borderId="0" xfId="0" applyFont="1" applyAlignment="1">
      <alignment horizontal="left" vertical="center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6.25" style="2" customWidth="1"/>
    <col min="13" max="25" width="8" style="2" customWidth="1"/>
    <col min="26" max="16384" width="12.625" style="2"/>
  </cols>
  <sheetData>
    <row r="1" spans="1:25" ht="21.75" customHeight="1">
      <c r="A1" s="65" t="s">
        <v>33</v>
      </c>
      <c r="B1" s="66"/>
      <c r="C1" s="66"/>
      <c r="D1" s="67"/>
      <c r="E1" s="66"/>
      <c r="F1" s="66"/>
      <c r="G1" s="6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8" t="s">
        <v>0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2">
        <v>2559</v>
      </c>
      <c r="C3" s="72">
        <v>2560</v>
      </c>
      <c r="D3" s="72">
        <v>2561</v>
      </c>
      <c r="E3" s="3">
        <v>2561</v>
      </c>
      <c r="F3" s="3">
        <v>2562</v>
      </c>
      <c r="G3" s="3" t="s">
        <v>2</v>
      </c>
      <c r="H3" s="4"/>
      <c r="I3" s="4"/>
      <c r="J3" s="62">
        <v>241824</v>
      </c>
      <c r="K3" s="63"/>
      <c r="L3" s="6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3"/>
      <c r="C4" s="73"/>
      <c r="D4" s="73"/>
      <c r="E4" s="5" t="s">
        <v>34</v>
      </c>
      <c r="F4" s="5" t="s">
        <v>34</v>
      </c>
      <c r="G4" s="6" t="s">
        <v>3</v>
      </c>
      <c r="H4" s="4"/>
      <c r="I4" s="4"/>
      <c r="J4" s="7" t="s">
        <v>4</v>
      </c>
      <c r="K4" s="7" t="s">
        <v>36</v>
      </c>
      <c r="L4" s="8" t="s">
        <v>37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5</v>
      </c>
      <c r="B5" s="10">
        <f t="shared" ref="B5:C5" si="0">SUM(B6+B18)</f>
        <v>1627.4</v>
      </c>
      <c r="C5" s="10">
        <f t="shared" si="0"/>
        <v>1596.6000000000001</v>
      </c>
      <c r="D5" s="10">
        <f t="shared" ref="D5:F5" si="1">SUM(D6+D18)</f>
        <v>1788.5</v>
      </c>
      <c r="E5" s="10">
        <f t="shared" si="1"/>
        <v>277.5</v>
      </c>
      <c r="F5" s="10">
        <f t="shared" si="1"/>
        <v>292.89999999999998</v>
      </c>
      <c r="G5" s="12">
        <f t="shared" ref="G5:G24" si="2">SUM(F5-E5)*100/E5</f>
        <v>5.5495495495495417</v>
      </c>
      <c r="H5" s="1"/>
      <c r="I5" s="9" t="s">
        <v>5</v>
      </c>
      <c r="J5" s="11">
        <f>SUM(J6+J18)</f>
        <v>156.20000000000002</v>
      </c>
      <c r="K5" s="12">
        <v>14.01</v>
      </c>
      <c r="L5" s="12">
        <v>12.23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6</v>
      </c>
      <c r="B6" s="15">
        <f t="shared" ref="B6:C6" si="3">SUM(B7+B13)</f>
        <v>1000.8000000000001</v>
      </c>
      <c r="C6" s="15">
        <f t="shared" si="3"/>
        <v>971.7</v>
      </c>
      <c r="D6" s="15">
        <f t="shared" ref="D6:F6" si="4">SUM(D7+D13)</f>
        <v>1163.2</v>
      </c>
      <c r="E6" s="15">
        <f t="shared" si="4"/>
        <v>179.7</v>
      </c>
      <c r="F6" s="15">
        <f t="shared" si="4"/>
        <v>191.6</v>
      </c>
      <c r="G6" s="12">
        <f t="shared" si="2"/>
        <v>6.6221480244852557</v>
      </c>
      <c r="H6" s="1"/>
      <c r="I6" s="14" t="s">
        <v>6</v>
      </c>
      <c r="J6" s="16">
        <f>SUM(J7+J13)</f>
        <v>105.80000000000001</v>
      </c>
      <c r="K6" s="12">
        <v>23.02</v>
      </c>
      <c r="L6" s="12">
        <v>18.52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f t="shared" ref="B7:C7" si="5">SUM(B8:B12)</f>
        <v>715.2</v>
      </c>
      <c r="C7" s="19">
        <f t="shared" si="5"/>
        <v>677.7</v>
      </c>
      <c r="D7" s="19">
        <v>802.4</v>
      </c>
      <c r="E7" s="19">
        <f t="shared" ref="E7:F7" si="6">SUM(E8:E12)</f>
        <v>122.1</v>
      </c>
      <c r="F7" s="20">
        <f t="shared" si="6"/>
        <v>123.2</v>
      </c>
      <c r="G7" s="28">
        <f t="shared" si="2"/>
        <v>0.90090090090090791</v>
      </c>
      <c r="H7" s="1"/>
      <c r="I7" s="18" t="s">
        <v>7</v>
      </c>
      <c r="J7" s="20">
        <v>61.6</v>
      </c>
      <c r="K7" s="54">
        <v>-7.0000000000000007E-2</v>
      </c>
      <c r="L7" s="54">
        <v>4.8099999999999996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30" t="s">
        <v>11</v>
      </c>
      <c r="B8" s="31">
        <v>53.5</v>
      </c>
      <c r="C8" s="31">
        <v>85.4</v>
      </c>
      <c r="D8" s="31">
        <v>166.6</v>
      </c>
      <c r="E8" s="31">
        <v>23.2</v>
      </c>
      <c r="F8" s="36">
        <v>17.600000000000001</v>
      </c>
      <c r="G8" s="28">
        <f t="shared" si="2"/>
        <v>-24.137931034482751</v>
      </c>
      <c r="H8" s="35"/>
      <c r="I8" s="30" t="s">
        <v>11</v>
      </c>
      <c r="J8" s="55">
        <v>8.1</v>
      </c>
      <c r="K8" s="38">
        <v>-14.54</v>
      </c>
      <c r="L8" s="38">
        <v>-25.26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30" t="s">
        <v>14</v>
      </c>
      <c r="B9" s="31">
        <v>15.7</v>
      </c>
      <c r="C9" s="31">
        <v>13.8</v>
      </c>
      <c r="D9" s="31">
        <v>8.1999999999999993</v>
      </c>
      <c r="E9" s="31">
        <v>1.8</v>
      </c>
      <c r="F9" s="36">
        <v>1.3</v>
      </c>
      <c r="G9" s="28">
        <f t="shared" si="2"/>
        <v>-27.777777777777779</v>
      </c>
      <c r="H9" s="35"/>
      <c r="I9" s="30" t="s">
        <v>14</v>
      </c>
      <c r="J9" s="33">
        <v>0.6</v>
      </c>
      <c r="K9" s="38">
        <v>-28.7</v>
      </c>
      <c r="L9" s="38">
        <v>-49.25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15</v>
      </c>
      <c r="B10" s="31">
        <v>52.3</v>
      </c>
      <c r="C10" s="31">
        <v>55.5</v>
      </c>
      <c r="D10" s="31">
        <v>54</v>
      </c>
      <c r="E10" s="31">
        <v>10</v>
      </c>
      <c r="F10" s="36">
        <v>10.1</v>
      </c>
      <c r="G10" s="28">
        <v>0.71</v>
      </c>
      <c r="H10" s="35"/>
      <c r="I10" s="30" t="s">
        <v>15</v>
      </c>
      <c r="J10" s="33">
        <v>5.4</v>
      </c>
      <c r="K10" s="38">
        <v>15.37</v>
      </c>
      <c r="L10" s="38">
        <v>14.16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0" t="s">
        <v>17</v>
      </c>
      <c r="B11" s="31">
        <v>2.7</v>
      </c>
      <c r="C11" s="31">
        <v>3.5</v>
      </c>
      <c r="D11" s="31">
        <v>6.6</v>
      </c>
      <c r="E11" s="31">
        <v>0.9</v>
      </c>
      <c r="F11" s="36">
        <v>1.8</v>
      </c>
      <c r="G11" s="28">
        <v>93.81</v>
      </c>
      <c r="H11" s="35"/>
      <c r="I11" s="30" t="s">
        <v>17</v>
      </c>
      <c r="J11" s="33">
        <v>1.6</v>
      </c>
      <c r="K11" s="38">
        <v>815.38</v>
      </c>
      <c r="L11" s="38">
        <v>276.55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30" t="s">
        <v>18</v>
      </c>
      <c r="B12" s="31">
        <v>591</v>
      </c>
      <c r="C12" s="31">
        <v>519.5</v>
      </c>
      <c r="D12" s="31">
        <v>567</v>
      </c>
      <c r="E12" s="31">
        <v>86.2</v>
      </c>
      <c r="F12" s="36">
        <v>92.4</v>
      </c>
      <c r="G12" s="28">
        <f t="shared" si="2"/>
        <v>7.1925754060324847</v>
      </c>
      <c r="H12" s="35"/>
      <c r="I12" s="30" t="s">
        <v>18</v>
      </c>
      <c r="J12" s="33">
        <v>45.9</v>
      </c>
      <c r="K12" s="38">
        <v>-1.31</v>
      </c>
      <c r="L12" s="38">
        <v>10.17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24" t="s">
        <v>19</v>
      </c>
      <c r="B13" s="25">
        <f t="shared" ref="B13:C13" si="7">SUM(B14:B17)</f>
        <v>285.60000000000002</v>
      </c>
      <c r="C13" s="25">
        <f t="shared" si="7"/>
        <v>294</v>
      </c>
      <c r="D13" s="25">
        <v>360.8</v>
      </c>
      <c r="E13" s="25">
        <f t="shared" ref="E13:F13" si="8">SUM(E14:E17)</f>
        <v>57.600000000000009</v>
      </c>
      <c r="F13" s="27">
        <f t="shared" si="8"/>
        <v>68.399999999999991</v>
      </c>
      <c r="G13" s="28">
        <f t="shared" si="2"/>
        <v>18.749999999999964</v>
      </c>
      <c r="H13" s="1"/>
      <c r="I13" s="24" t="s">
        <v>19</v>
      </c>
      <c r="J13" s="27">
        <v>44.2</v>
      </c>
      <c r="K13" s="54">
        <v>82.42</v>
      </c>
      <c r="L13" s="54">
        <v>44.87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30" t="s">
        <v>12</v>
      </c>
      <c r="B14" s="31">
        <v>79.599999999999994</v>
      </c>
      <c r="C14" s="31">
        <v>78</v>
      </c>
      <c r="D14" s="31">
        <v>79.8</v>
      </c>
      <c r="E14" s="31">
        <v>19.2</v>
      </c>
      <c r="F14" s="36">
        <v>15.1</v>
      </c>
      <c r="G14" s="28">
        <f t="shared" si="2"/>
        <v>-21.354166666666664</v>
      </c>
      <c r="H14" s="35"/>
      <c r="I14" s="30" t="s">
        <v>12</v>
      </c>
      <c r="J14" s="33">
        <v>8.1</v>
      </c>
      <c r="K14" s="38">
        <v>15.52</v>
      </c>
      <c r="L14" s="38">
        <v>-24.54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30" t="s">
        <v>20</v>
      </c>
      <c r="B15" s="31">
        <v>57.6</v>
      </c>
      <c r="C15" s="31">
        <v>51.9</v>
      </c>
      <c r="D15" s="31">
        <v>73.3</v>
      </c>
      <c r="E15" s="31">
        <v>7.4</v>
      </c>
      <c r="F15" s="36">
        <v>20.7</v>
      </c>
      <c r="G15" s="28">
        <f t="shared" si="2"/>
        <v>179.72972972972971</v>
      </c>
      <c r="H15" s="35"/>
      <c r="I15" s="30" t="s">
        <v>20</v>
      </c>
      <c r="J15" s="33">
        <v>18.3</v>
      </c>
      <c r="K15" s="38">
        <v>678.85</v>
      </c>
      <c r="L15" s="38">
        <v>354.31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30" t="s">
        <v>21</v>
      </c>
      <c r="B16" s="31">
        <v>52.9</v>
      </c>
      <c r="C16" s="31">
        <v>44.6</v>
      </c>
      <c r="D16" s="31">
        <v>42.2</v>
      </c>
      <c r="E16" s="31">
        <v>6.7</v>
      </c>
      <c r="F16" s="36">
        <v>6.4</v>
      </c>
      <c r="G16" s="28">
        <f t="shared" si="2"/>
        <v>-4.4776119402985044</v>
      </c>
      <c r="H16" s="35"/>
      <c r="I16" s="30" t="s">
        <v>21</v>
      </c>
      <c r="J16" s="33">
        <v>3.4</v>
      </c>
      <c r="K16" s="38">
        <v>10.39</v>
      </c>
      <c r="L16" s="38">
        <v>5.9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30" t="s">
        <v>22</v>
      </c>
      <c r="B17" s="31">
        <v>95.5</v>
      </c>
      <c r="C17" s="31">
        <v>119.5</v>
      </c>
      <c r="D17" s="31">
        <v>165.5</v>
      </c>
      <c r="E17" s="31">
        <v>24.3</v>
      </c>
      <c r="F17" s="36">
        <v>26.2</v>
      </c>
      <c r="G17" s="28">
        <f t="shared" si="2"/>
        <v>7.8189300411522575</v>
      </c>
      <c r="H17" s="56"/>
      <c r="I17" s="30" t="s">
        <v>22</v>
      </c>
      <c r="J17" s="33">
        <v>14.4</v>
      </c>
      <c r="K17" s="38">
        <v>22.01</v>
      </c>
      <c r="L17" s="38">
        <v>14.7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39" t="s">
        <v>16</v>
      </c>
      <c r="B18" s="40">
        <f t="shared" ref="B18:F18" si="9">SUM(B19)</f>
        <v>626.60000000000014</v>
      </c>
      <c r="C18" s="40">
        <f t="shared" si="9"/>
        <v>624.90000000000009</v>
      </c>
      <c r="D18" s="40">
        <f t="shared" si="9"/>
        <v>625.30000000000007</v>
      </c>
      <c r="E18" s="40">
        <f t="shared" si="9"/>
        <v>97.800000000000011</v>
      </c>
      <c r="F18" s="40">
        <f t="shared" si="9"/>
        <v>101.3</v>
      </c>
      <c r="G18" s="40">
        <f t="shared" si="2"/>
        <v>3.5787321063394533</v>
      </c>
      <c r="H18" s="1"/>
      <c r="I18" s="39" t="s">
        <v>16</v>
      </c>
      <c r="J18" s="57">
        <f t="shared" ref="J18:L18" si="10">SUM(J19)</f>
        <v>50.4</v>
      </c>
      <c r="K18" s="58">
        <f>K19</f>
        <v>-1.18</v>
      </c>
      <c r="L18" s="59">
        <f t="shared" si="10"/>
        <v>1.03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18" t="s">
        <v>25</v>
      </c>
      <c r="B19" s="19">
        <f t="shared" ref="B19:C19" si="11">SUM(B20:B24)</f>
        <v>626.60000000000014</v>
      </c>
      <c r="C19" s="19">
        <f t="shared" si="11"/>
        <v>624.90000000000009</v>
      </c>
      <c r="D19" s="19">
        <v>625.30000000000007</v>
      </c>
      <c r="E19" s="19">
        <f t="shared" ref="E19:F19" si="12">SUM(E20:E24)</f>
        <v>97.800000000000011</v>
      </c>
      <c r="F19" s="20">
        <f t="shared" si="12"/>
        <v>101.3</v>
      </c>
      <c r="G19" s="28">
        <f t="shared" si="2"/>
        <v>3.5787321063394533</v>
      </c>
      <c r="H19" s="1"/>
      <c r="I19" s="18" t="s">
        <v>25</v>
      </c>
      <c r="J19" s="20">
        <v>50.4</v>
      </c>
      <c r="K19" s="54">
        <v>-1.18</v>
      </c>
      <c r="L19" s="54">
        <v>1.03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44" t="s">
        <v>24</v>
      </c>
      <c r="B20" s="31">
        <v>26.7</v>
      </c>
      <c r="C20" s="31">
        <v>26.7</v>
      </c>
      <c r="D20" s="31">
        <v>18.8</v>
      </c>
      <c r="E20" s="31">
        <v>3.3</v>
      </c>
      <c r="F20" s="36">
        <v>2.4</v>
      </c>
      <c r="G20" s="28">
        <f t="shared" si="2"/>
        <v>-27.27272727272727</v>
      </c>
      <c r="H20" s="1"/>
      <c r="I20" s="44" t="s">
        <v>24</v>
      </c>
      <c r="J20" s="33">
        <v>1.6</v>
      </c>
      <c r="K20" s="38">
        <v>75.42</v>
      </c>
      <c r="L20" s="38">
        <v>-10.61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44" t="s">
        <v>29</v>
      </c>
      <c r="B21" s="31">
        <v>92.1</v>
      </c>
      <c r="C21" s="31">
        <v>91.2</v>
      </c>
      <c r="D21" s="31">
        <v>102.3</v>
      </c>
      <c r="E21" s="31">
        <v>15.4</v>
      </c>
      <c r="F21" s="36">
        <v>18.3</v>
      </c>
      <c r="G21" s="28">
        <f t="shared" si="2"/>
        <v>18.831168831168835</v>
      </c>
      <c r="H21" s="1"/>
      <c r="I21" s="44" t="s">
        <v>29</v>
      </c>
      <c r="J21" s="33">
        <v>9.5</v>
      </c>
      <c r="K21" s="38">
        <v>7.28</v>
      </c>
      <c r="L21" s="38">
        <v>14.22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44" t="s">
        <v>30</v>
      </c>
      <c r="B22" s="31">
        <v>272.8</v>
      </c>
      <c r="C22" s="31">
        <v>288.10000000000002</v>
      </c>
      <c r="D22" s="31">
        <v>301.3</v>
      </c>
      <c r="E22" s="31">
        <v>44.2</v>
      </c>
      <c r="F22" s="36">
        <v>42.8</v>
      </c>
      <c r="G22" s="28">
        <f t="shared" si="2"/>
        <v>-3.1674208144796507</v>
      </c>
      <c r="H22" s="1"/>
      <c r="I22" s="44" t="s">
        <v>30</v>
      </c>
      <c r="J22" s="33">
        <v>20.6</v>
      </c>
      <c r="K22" s="38">
        <v>-7.16</v>
      </c>
      <c r="L22" s="38">
        <v>-1.83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44" t="s">
        <v>28</v>
      </c>
      <c r="B23" s="31">
        <v>203.8</v>
      </c>
      <c r="C23" s="31">
        <v>186.2</v>
      </c>
      <c r="D23" s="31">
        <v>173.3</v>
      </c>
      <c r="E23" s="31">
        <v>30.4</v>
      </c>
      <c r="F23" s="36">
        <v>32.1</v>
      </c>
      <c r="G23" s="28">
        <f t="shared" si="2"/>
        <v>5.5921052631579045</v>
      </c>
      <c r="H23" s="1"/>
      <c r="I23" s="44" t="s">
        <v>28</v>
      </c>
      <c r="J23" s="33">
        <v>15.8</v>
      </c>
      <c r="K23" s="38">
        <v>-2.96</v>
      </c>
      <c r="L23" s="38">
        <v>-4.1900000000000004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44" t="s">
        <v>32</v>
      </c>
      <c r="B24" s="31">
        <v>31.2</v>
      </c>
      <c r="C24" s="31">
        <v>32.700000000000003</v>
      </c>
      <c r="D24" s="31">
        <v>29.6</v>
      </c>
      <c r="E24" s="31">
        <v>4.5</v>
      </c>
      <c r="F24" s="36">
        <v>5.7</v>
      </c>
      <c r="G24" s="60">
        <f t="shared" si="2"/>
        <v>26.666666666666671</v>
      </c>
      <c r="H24" s="1"/>
      <c r="I24" s="47" t="s">
        <v>32</v>
      </c>
      <c r="J24" s="61">
        <v>2.9</v>
      </c>
      <c r="K24" s="50">
        <v>5.64</v>
      </c>
      <c r="L24" s="50">
        <v>25.55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51" t="s">
        <v>31</v>
      </c>
      <c r="B25" s="51"/>
      <c r="C25" s="51"/>
      <c r="D25" s="51"/>
      <c r="E25" s="51"/>
      <c r="F25" s="51"/>
      <c r="G25" s="52"/>
      <c r="H25" s="1"/>
      <c r="I25" s="53"/>
      <c r="J25" s="53"/>
      <c r="K25" s="5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70" t="s">
        <v>38</v>
      </c>
      <c r="B26" s="71"/>
      <c r="C26" s="71"/>
      <c r="D26" s="71"/>
      <c r="E26" s="71"/>
      <c r="F26" s="71"/>
      <c r="G26" s="7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1" priority="6" operator="lessThan">
      <formula>0</formula>
    </cfRule>
  </conditionalFormatting>
  <conditionalFormatting sqref="F19:G24">
    <cfRule type="cellIs" dxfId="10" priority="7" operator="lessThan">
      <formula>0</formula>
    </cfRule>
  </conditionalFormatting>
  <conditionalFormatting sqref="E7">
    <cfRule type="cellIs" dxfId="9" priority="5" operator="lessThan">
      <formula>0</formula>
    </cfRule>
  </conditionalFormatting>
  <conditionalFormatting sqref="E13">
    <cfRule type="cellIs" dxfId="8" priority="4" operator="lessThan">
      <formula>0</formula>
    </cfRule>
  </conditionalFormatting>
  <conditionalFormatting sqref="E19">
    <cfRule type="cellIs" dxfId="7" priority="3" operator="lessThan">
      <formula>0</formula>
    </cfRule>
  </conditionalFormatting>
  <conditionalFormatting sqref="G5:G17 G19:G24">
    <cfRule type="cellIs" dxfId="6" priority="2" operator="lessThan">
      <formula>0</formula>
    </cfRule>
  </conditionalFormatting>
  <conditionalFormatting sqref="K5:L24">
    <cfRule type="cellIs" dxfId="5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65" t="s">
        <v>35</v>
      </c>
      <c r="B1" s="66"/>
      <c r="C1" s="66"/>
      <c r="D1" s="67"/>
      <c r="E1" s="66"/>
      <c r="F1" s="66"/>
      <c r="G1" s="6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8" t="s">
        <v>0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2">
        <v>2559</v>
      </c>
      <c r="C3" s="72">
        <v>2560</v>
      </c>
      <c r="D3" s="72">
        <v>2561</v>
      </c>
      <c r="E3" s="3">
        <v>2561</v>
      </c>
      <c r="F3" s="3">
        <v>2562</v>
      </c>
      <c r="G3" s="3" t="s">
        <v>2</v>
      </c>
      <c r="H3" s="4"/>
      <c r="I3" s="4"/>
      <c r="J3" s="62">
        <v>241824</v>
      </c>
      <c r="K3" s="63"/>
      <c r="L3" s="6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3"/>
      <c r="C4" s="73"/>
      <c r="D4" s="73"/>
      <c r="E4" s="5" t="s">
        <v>34</v>
      </c>
      <c r="F4" s="5" t="s">
        <v>34</v>
      </c>
      <c r="G4" s="6" t="s">
        <v>3</v>
      </c>
      <c r="H4" s="4"/>
      <c r="I4" s="4"/>
      <c r="J4" s="7" t="s">
        <v>4</v>
      </c>
      <c r="K4" s="7" t="s">
        <v>36</v>
      </c>
      <c r="L4" s="8" t="s">
        <v>37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5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1964.7</v>
      </c>
      <c r="E5" s="10">
        <f t="shared" si="0"/>
        <v>296.2</v>
      </c>
      <c r="F5" s="11">
        <f t="shared" si="0"/>
        <v>329.09999999999997</v>
      </c>
      <c r="G5" s="12">
        <f t="shared" ref="G5:G16" si="2">SUM(F5-E5)*100/E5</f>
        <v>11.107359891964881</v>
      </c>
      <c r="H5" s="1"/>
      <c r="I5" s="9" t="s">
        <v>5</v>
      </c>
      <c r="J5" s="13">
        <f>SUM(J6+J11)</f>
        <v>137.19999999999999</v>
      </c>
      <c r="K5" s="12">
        <v>-28.54</v>
      </c>
      <c r="L5" s="12">
        <v>-1.74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6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1423.7</v>
      </c>
      <c r="E6" s="15">
        <f t="shared" si="3"/>
        <v>206.39999999999998</v>
      </c>
      <c r="F6" s="16">
        <f t="shared" si="3"/>
        <v>216.39999999999998</v>
      </c>
      <c r="G6" s="12">
        <f t="shared" si="2"/>
        <v>4.8449612403100781</v>
      </c>
      <c r="H6" s="1"/>
      <c r="I6" s="14" t="s">
        <v>6</v>
      </c>
      <c r="J6" s="17">
        <f>SUM(J7+J8)</f>
        <v>90</v>
      </c>
      <c r="K6" s="12">
        <v>-28.8</v>
      </c>
      <c r="L6" s="12">
        <v>-8.99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8</v>
      </c>
      <c r="B7" s="19">
        <v>706.2</v>
      </c>
      <c r="C7" s="19">
        <v>863.3</v>
      </c>
      <c r="D7" s="19">
        <v>899</v>
      </c>
      <c r="E7" s="19">
        <v>119.5</v>
      </c>
      <c r="F7" s="20">
        <v>116.2</v>
      </c>
      <c r="G7" s="21">
        <f t="shared" si="2"/>
        <v>-2.7615062761506253</v>
      </c>
      <c r="H7" s="1"/>
      <c r="I7" s="18" t="s">
        <v>9</v>
      </c>
      <c r="J7" s="22">
        <v>49.9</v>
      </c>
      <c r="K7" s="23">
        <v>-24.69</v>
      </c>
      <c r="L7" s="23">
        <v>-11.77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10</v>
      </c>
      <c r="B8" s="25">
        <f t="shared" ref="B8:F8" si="5">SUM(B9+B10)</f>
        <v>425.70000000000005</v>
      </c>
      <c r="C8" s="26">
        <f t="shared" si="5"/>
        <v>442.5</v>
      </c>
      <c r="D8" s="25">
        <f t="shared" ref="D8" si="6">SUM(D9+D10)</f>
        <v>524.70000000000005</v>
      </c>
      <c r="E8" s="25">
        <f t="shared" si="5"/>
        <v>86.899999999999991</v>
      </c>
      <c r="F8" s="27">
        <f t="shared" si="5"/>
        <v>100.19999999999999</v>
      </c>
      <c r="G8" s="28">
        <f t="shared" si="2"/>
        <v>15.30494821634062</v>
      </c>
      <c r="H8" s="1"/>
      <c r="I8" s="24" t="s">
        <v>10</v>
      </c>
      <c r="J8" s="22">
        <v>40.1</v>
      </c>
      <c r="K8" s="23">
        <v>-33.32</v>
      </c>
      <c r="L8" s="29">
        <v>-5.35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12</v>
      </c>
      <c r="B9" s="31">
        <v>104.6</v>
      </c>
      <c r="C9" s="32">
        <v>109.5</v>
      </c>
      <c r="D9" s="31">
        <v>110.7</v>
      </c>
      <c r="E9" s="25">
        <v>17.8</v>
      </c>
      <c r="F9" s="33">
        <v>20.6</v>
      </c>
      <c r="G9" s="34">
        <f t="shared" si="2"/>
        <v>15.730337078651688</v>
      </c>
      <c r="H9" s="35"/>
      <c r="I9" s="30" t="s">
        <v>12</v>
      </c>
      <c r="J9" s="36">
        <v>8.5</v>
      </c>
      <c r="K9" s="37">
        <v>-29.11</v>
      </c>
      <c r="L9" s="38">
        <v>0.65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13</v>
      </c>
      <c r="B10" s="31">
        <v>321.10000000000002</v>
      </c>
      <c r="C10" s="31">
        <v>333</v>
      </c>
      <c r="D10" s="31">
        <v>414</v>
      </c>
      <c r="E10" s="25">
        <v>69.099999999999994</v>
      </c>
      <c r="F10" s="33">
        <v>79.599999999999994</v>
      </c>
      <c r="G10" s="34">
        <f t="shared" si="2"/>
        <v>15.19536903039074</v>
      </c>
      <c r="H10" s="35"/>
      <c r="I10" s="30" t="s">
        <v>13</v>
      </c>
      <c r="J10" s="36">
        <v>31.5</v>
      </c>
      <c r="K10" s="37">
        <v>-34.380000000000003</v>
      </c>
      <c r="L10" s="38">
        <v>-6.85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16</v>
      </c>
      <c r="B11" s="40">
        <f t="shared" ref="B11:F11" si="7">SUM(B12)</f>
        <v>386.59999999999997</v>
      </c>
      <c r="C11" s="40">
        <f t="shared" si="7"/>
        <v>393.1</v>
      </c>
      <c r="D11" s="40">
        <v>541</v>
      </c>
      <c r="E11" s="40">
        <f t="shared" si="7"/>
        <v>89.8</v>
      </c>
      <c r="F11" s="40">
        <f t="shared" si="7"/>
        <v>112.7</v>
      </c>
      <c r="G11" s="40">
        <f t="shared" si="2"/>
        <v>25.501113585746108</v>
      </c>
      <c r="H11" s="1"/>
      <c r="I11" s="39" t="s">
        <v>16</v>
      </c>
      <c r="J11" s="41">
        <f t="shared" ref="J11:L11" si="8">SUM(J12)</f>
        <v>47.2</v>
      </c>
      <c r="K11" s="42">
        <f t="shared" si="8"/>
        <v>-28.07</v>
      </c>
      <c r="L11" s="42">
        <f t="shared" si="8"/>
        <v>15.75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23</v>
      </c>
      <c r="B12" s="19">
        <f t="shared" ref="B12:F12" si="9">SUM(B13:B16)</f>
        <v>386.59999999999997</v>
      </c>
      <c r="C12" s="19">
        <f t="shared" si="9"/>
        <v>393.1</v>
      </c>
      <c r="D12" s="19">
        <v>541</v>
      </c>
      <c r="E12" s="19">
        <f t="shared" si="9"/>
        <v>89.8</v>
      </c>
      <c r="F12" s="20">
        <f t="shared" si="9"/>
        <v>112.7</v>
      </c>
      <c r="G12" s="21">
        <f t="shared" si="2"/>
        <v>25.501113585746108</v>
      </c>
      <c r="H12" s="1"/>
      <c r="I12" s="18" t="s">
        <v>23</v>
      </c>
      <c r="J12" s="43">
        <v>47.2</v>
      </c>
      <c r="K12" s="23">
        <v>-28.07</v>
      </c>
      <c r="L12" s="29">
        <v>15.75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4" t="s">
        <v>24</v>
      </c>
      <c r="B13" s="31">
        <v>83.6</v>
      </c>
      <c r="C13" s="32">
        <v>92.4</v>
      </c>
      <c r="D13" s="32">
        <v>138.4</v>
      </c>
      <c r="E13" s="25">
        <v>22.4</v>
      </c>
      <c r="F13" s="33">
        <v>31.8</v>
      </c>
      <c r="G13" s="34">
        <f t="shared" si="2"/>
        <v>41.96428571428573</v>
      </c>
      <c r="H13" s="35"/>
      <c r="I13" s="44" t="s">
        <v>24</v>
      </c>
      <c r="J13" s="45">
        <v>13.8</v>
      </c>
      <c r="K13" s="37">
        <v>-23.42</v>
      </c>
      <c r="L13" s="38">
        <v>40.909999999999997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4" t="s">
        <v>26</v>
      </c>
      <c r="B14" s="31">
        <v>72.3</v>
      </c>
      <c r="C14" s="32">
        <v>68</v>
      </c>
      <c r="D14" s="32">
        <v>87.9</v>
      </c>
      <c r="E14" s="25">
        <v>16.5</v>
      </c>
      <c r="F14" s="33">
        <v>17.7</v>
      </c>
      <c r="G14" s="34">
        <f t="shared" si="2"/>
        <v>7.272727272727268</v>
      </c>
      <c r="H14" s="35"/>
      <c r="I14" s="44" t="s">
        <v>26</v>
      </c>
      <c r="J14" s="45">
        <v>7.7</v>
      </c>
      <c r="K14" s="37">
        <v>-23.97</v>
      </c>
      <c r="L14" s="38">
        <v>-1.1299999999999999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4" t="s">
        <v>27</v>
      </c>
      <c r="B15" s="31">
        <v>82.2</v>
      </c>
      <c r="C15" s="32">
        <v>74.599999999999994</v>
      </c>
      <c r="D15" s="32">
        <v>101.6</v>
      </c>
      <c r="E15" s="25">
        <v>16.600000000000001</v>
      </c>
      <c r="F15" s="33">
        <v>22.2</v>
      </c>
      <c r="G15" s="34">
        <f t="shared" si="2"/>
        <v>33.734939759036131</v>
      </c>
      <c r="H15" s="35"/>
      <c r="I15" s="44" t="s">
        <v>27</v>
      </c>
      <c r="J15" s="45">
        <v>8.5</v>
      </c>
      <c r="K15" s="37">
        <v>-38.32</v>
      </c>
      <c r="L15" s="38">
        <v>9.9499999999999993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4" t="s">
        <v>28</v>
      </c>
      <c r="B16" s="31">
        <v>148.5</v>
      </c>
      <c r="C16" s="31">
        <v>158.1</v>
      </c>
      <c r="D16" s="31">
        <v>213.1</v>
      </c>
      <c r="E16" s="25">
        <v>34.299999999999997</v>
      </c>
      <c r="F16" s="33">
        <v>41</v>
      </c>
      <c r="G16" s="46">
        <f t="shared" si="2"/>
        <v>19.533527696793012</v>
      </c>
      <c r="H16" s="35"/>
      <c r="I16" s="47" t="s">
        <v>28</v>
      </c>
      <c r="J16" s="48">
        <v>17.3</v>
      </c>
      <c r="K16" s="49">
        <v>-27.39</v>
      </c>
      <c r="L16" s="50">
        <v>11.2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51" t="s">
        <v>31</v>
      </c>
      <c r="B17" s="51"/>
      <c r="C17" s="51"/>
      <c r="D17" s="51"/>
      <c r="E17" s="51"/>
      <c r="F17" s="51"/>
      <c r="G17" s="52"/>
      <c r="H17" s="1"/>
      <c r="I17" s="53"/>
      <c r="J17" s="53"/>
      <c r="K17" s="5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70" t="s">
        <v>38</v>
      </c>
      <c r="B18" s="71"/>
      <c r="C18" s="71"/>
      <c r="D18" s="71"/>
      <c r="E18" s="71"/>
      <c r="F18" s="71"/>
      <c r="G18" s="7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4" priority="6" operator="lessThan">
      <formula>0</formula>
    </cfRule>
  </conditionalFormatting>
  <conditionalFormatting sqref="D7:D10">
    <cfRule type="cellIs" dxfId="3" priority="5" operator="lessThan">
      <formula>0</formula>
    </cfRule>
  </conditionalFormatting>
  <conditionalFormatting sqref="K7:K16">
    <cfRule type="cellIs" dxfId="2" priority="4" operator="lessThan">
      <formula>0</formula>
    </cfRule>
  </conditionalFormatting>
  <conditionalFormatting sqref="G7">
    <cfRule type="cellIs" dxfId="1" priority="2" operator="lessThan">
      <formula>0</formula>
    </cfRule>
  </conditionalFormatting>
  <conditionalFormatting sqref="K5:L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2019-04-01T07:02:36Z</dcterms:modified>
</cp:coreProperties>
</file>